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mats" sheetId="1" r:id="rId1"/>
    <sheet name="ops" sheetId="2" r:id="rId2"/>
  </sheets>
  <definedNames>
    <definedName name="solver_adj" localSheetId="0" hidden="1">'mats'!$C$4:$F$6</definedName>
    <definedName name="solver_cvg" localSheetId="0" hidden="1">0.0000001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'mats'!$G$4</definedName>
    <definedName name="solver_lhs2" localSheetId="0" hidden="1">'mats'!$G$5</definedName>
    <definedName name="solver_lhs3" localSheetId="0" hidden="1">'mats'!$G$6</definedName>
    <definedName name="solver_lin" localSheetId="0" hidden="1">2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'mats'!$G$1</definedName>
    <definedName name="solver_pre" localSheetId="0" hidden="1">0.00000001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hs1" localSheetId="0" hidden="1">1</definedName>
    <definedName name="solver_rhs2" localSheetId="0" hidden="1">1</definedName>
    <definedName name="solver_rhs3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table" localSheetId="0">'mats'!$B$3:$P$26</definedName>
    <definedName name="table" localSheetId="1">'ops'!$A$3:$Q$20</definedName>
    <definedName name="table_header" localSheetId="0">'mats'!$B$3:$P$3</definedName>
    <definedName name="table_header" localSheetId="1">'ops'!$A$3:$Q$3</definedName>
  </definedNames>
  <calcPr fullCalcOnLoad="1"/>
</workbook>
</file>

<file path=xl/sharedStrings.xml><?xml version="1.0" encoding="utf-8"?>
<sst xmlns="http://schemas.openxmlformats.org/spreadsheetml/2006/main" count="100" uniqueCount="47">
  <si>
    <t>name</t>
  </si>
  <si>
    <t>a</t>
  </si>
  <si>
    <t>b</t>
  </si>
  <si>
    <t>suf1</t>
  </si>
  <si>
    <t>suf2</t>
  </si>
  <si>
    <t xml:space="preserve"> *</t>
  </si>
  <si>
    <t>c</t>
  </si>
  <si>
    <t>operand 1</t>
  </si>
  <si>
    <t>operand 2</t>
  </si>
  <si>
    <t>product</t>
  </si>
  <si>
    <t>b-1*a</t>
  </si>
  <si>
    <t>b-1*a*b</t>
  </si>
  <si>
    <t>a*a</t>
  </si>
  <si>
    <t>composites</t>
  </si>
  <si>
    <t>primitives</t>
  </si>
  <si>
    <t>components</t>
  </si>
  <si>
    <t>c-1*b</t>
  </si>
  <si>
    <t>c-1*b*c</t>
  </si>
  <si>
    <t>c*c</t>
  </si>
  <si>
    <t>b*b</t>
  </si>
  <si>
    <t>a-1*c</t>
  </si>
  <si>
    <t>a-1*c*a</t>
  </si>
  <si>
    <t>x</t>
  </si>
  <si>
    <t>Matrix computation sheet</t>
  </si>
  <si>
    <t>Multiplication of matricies</t>
  </si>
  <si>
    <t>1_1</t>
  </si>
  <si>
    <t>prod 1_2</t>
  </si>
  <si>
    <t>prod 2_2</t>
  </si>
  <si>
    <t>prod 2_1</t>
  </si>
  <si>
    <t>prod 1_1</t>
  </si>
  <si>
    <t>2_2</t>
  </si>
  <si>
    <t>2_2-1</t>
  </si>
  <si>
    <t>2_2 *</t>
  </si>
  <si>
    <t>2_1</t>
  </si>
  <si>
    <t>2_1 *</t>
  </si>
  <si>
    <t>2_1-1</t>
  </si>
  <si>
    <t>1_2</t>
  </si>
  <si>
    <t>1_2 *</t>
  </si>
  <si>
    <t>1_2-1</t>
  </si>
  <si>
    <t>1_1 *</t>
  </si>
  <si>
    <t>1_1-1</t>
  </si>
  <si>
    <t>mat1</t>
  </si>
  <si>
    <t>mat2</t>
  </si>
  <si>
    <t>transpose</t>
  </si>
  <si>
    <t>det</t>
  </si>
  <si>
    <t>(pseudo) inverse</t>
  </si>
  <si>
    <t>L2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</si>
</sst>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3.28125" style="0" bestFit="1" customWidth="1"/>
    <col min="3" max="8" width="6.7109375" style="0" customWidth="1"/>
    <col min="9" max="9" width="9.00390625" style="0" customWidth="1"/>
    <col min="10" max="16" width="6.7109375" style="0" customWidth="1"/>
  </cols>
  <sheetData>
    <row r="1" spans="2:7" ht="12.75">
      <c r="B1" s="4" t="s">
        <v>23</v>
      </c>
      <c r="G1">
        <f>SUM(C7:F7)</f>
        <v>0.028897149197882322</v>
      </c>
    </row>
    <row r="2" spans="3:16" ht="12.75">
      <c r="C2" s="1" t="s">
        <v>15</v>
      </c>
      <c r="D2" s="1"/>
      <c r="E2" s="1"/>
      <c r="F2" s="1"/>
      <c r="H2" s="2"/>
      <c r="I2" s="1" t="s">
        <v>43</v>
      </c>
      <c r="J2" s="1"/>
      <c r="K2" s="1"/>
      <c r="L2" s="1"/>
      <c r="M2" s="1" t="s">
        <v>45</v>
      </c>
      <c r="N2" s="1"/>
      <c r="O2" s="1"/>
      <c r="P2" s="1"/>
    </row>
    <row r="3" spans="1:16" ht="12.75">
      <c r="A3" s="4"/>
      <c r="B3" s="4" t="s">
        <v>0</v>
      </c>
      <c r="C3" s="3" t="s">
        <v>25</v>
      </c>
      <c r="D3" s="3" t="s">
        <v>36</v>
      </c>
      <c r="E3" s="3" t="s">
        <v>33</v>
      </c>
      <c r="F3" s="3" t="s">
        <v>30</v>
      </c>
      <c r="G3" s="2" t="s">
        <v>44</v>
      </c>
      <c r="H3" s="2"/>
      <c r="I3" s="3" t="s">
        <v>39</v>
      </c>
      <c r="J3" s="3" t="s">
        <v>37</v>
      </c>
      <c r="K3" s="3" t="s">
        <v>34</v>
      </c>
      <c r="L3" s="3" t="s">
        <v>32</v>
      </c>
      <c r="M3" s="3" t="s">
        <v>40</v>
      </c>
      <c r="N3" s="3" t="s">
        <v>38</v>
      </c>
      <c r="O3" s="3" t="s">
        <v>35</v>
      </c>
      <c r="P3" s="3" t="s">
        <v>31</v>
      </c>
    </row>
    <row r="4" spans="1:16" ht="12.75">
      <c r="A4" s="8" t="s">
        <v>14</v>
      </c>
      <c r="B4" s="4" t="s">
        <v>1</v>
      </c>
      <c r="C4">
        <v>1.9024407304283728</v>
      </c>
      <c r="D4">
        <v>-0.929779187490606</v>
      </c>
      <c r="E4">
        <v>0.8888952536576994</v>
      </c>
      <c r="F4">
        <v>0.09121109031880693</v>
      </c>
      <c r="G4">
        <f>C4*F4-D4*E4</f>
        <v>0.9999999999993912</v>
      </c>
      <c r="H4">
        <f>IF(G4,G4,1)</f>
        <v>0.9999999999993912</v>
      </c>
      <c r="I4">
        <f>C4</f>
        <v>1.9024407304283728</v>
      </c>
      <c r="J4">
        <f>E4</f>
        <v>0.8888952536576994</v>
      </c>
      <c r="K4">
        <f>D4</f>
        <v>-0.929779187490606</v>
      </c>
      <c r="L4">
        <f>F4</f>
        <v>0.09121109031880693</v>
      </c>
      <c r="M4">
        <f>F4/$H4</f>
        <v>0.09121109031886247</v>
      </c>
      <c r="N4">
        <f>-D4/$H4</f>
        <v>0.929779187491172</v>
      </c>
      <c r="O4">
        <f>-E4/$H4</f>
        <v>-0.8888952536582406</v>
      </c>
      <c r="P4">
        <f>C4/$H4</f>
        <v>1.902440730429531</v>
      </c>
    </row>
    <row r="5" spans="1:16" ht="12.75">
      <c r="A5" s="8"/>
      <c r="B5" s="4" t="s">
        <v>2</v>
      </c>
      <c r="C5">
        <v>3.9265817304978294</v>
      </c>
      <c r="D5">
        <v>-3.3256040666850164</v>
      </c>
      <c r="E5">
        <v>2.4919031735522856</v>
      </c>
      <c r="F5">
        <v>-1.8558338595548096</v>
      </c>
      <c r="G5">
        <f aca="true" t="shared" si="0" ref="G5:G24">C5*F5-D5*E5</f>
        <v>0.9999999999835882</v>
      </c>
      <c r="H5">
        <f aca="true" t="shared" si="1" ref="H5:H24">IF(G5,G5,1)</f>
        <v>0.9999999999835882</v>
      </c>
      <c r="I5">
        <f aca="true" t="shared" si="2" ref="I5:I24">C5</f>
        <v>3.9265817304978294</v>
      </c>
      <c r="J5">
        <f aca="true" t="shared" si="3" ref="J5:J24">E5</f>
        <v>2.4919031735522856</v>
      </c>
      <c r="K5">
        <f aca="true" t="shared" si="4" ref="K5:K24">D5</f>
        <v>-3.3256040666850164</v>
      </c>
      <c r="L5">
        <f aca="true" t="shared" si="5" ref="L5:L24">F5</f>
        <v>-1.8558338595548096</v>
      </c>
      <c r="M5">
        <f aca="true" t="shared" si="6" ref="M5:M24">F5/$H5</f>
        <v>-1.855833859585267</v>
      </c>
      <c r="N5">
        <f aca="true" t="shared" si="7" ref="N5:N24">-D5/$H5</f>
        <v>3.3256040667395954</v>
      </c>
      <c r="O5">
        <f aca="true" t="shared" si="8" ref="O5:O24">-E5/$H5</f>
        <v>-2.4919031735931823</v>
      </c>
      <c r="P5">
        <f aca="true" t="shared" si="9" ref="P5:P24">C5/$H5</f>
        <v>3.9265817305622717</v>
      </c>
    </row>
    <row r="6" spans="1:16" ht="12.75">
      <c r="A6" s="8"/>
      <c r="B6" s="4" t="s">
        <v>6</v>
      </c>
      <c r="C6">
        <v>2.8962108421774864</v>
      </c>
      <c r="D6">
        <v>-1.6068315744376687</v>
      </c>
      <c r="E6">
        <v>1.7643029495206684</v>
      </c>
      <c r="F6">
        <v>-0.6335649530110855</v>
      </c>
      <c r="G6">
        <f t="shared" si="0"/>
        <v>1.0000000000289426</v>
      </c>
      <c r="H6">
        <f t="shared" si="1"/>
        <v>1.0000000000289426</v>
      </c>
      <c r="I6">
        <f t="shared" si="2"/>
        <v>2.8962108421774864</v>
      </c>
      <c r="J6">
        <f t="shared" si="3"/>
        <v>1.7643029495206684</v>
      </c>
      <c r="K6">
        <f t="shared" si="4"/>
        <v>-1.6068315744376687</v>
      </c>
      <c r="L6">
        <f t="shared" si="5"/>
        <v>-0.6335649530110855</v>
      </c>
      <c r="M6">
        <f t="shared" si="6"/>
        <v>-0.6335649529927485</v>
      </c>
      <c r="N6">
        <f t="shared" si="7"/>
        <v>1.6068315743911628</v>
      </c>
      <c r="O6">
        <f t="shared" si="8"/>
        <v>-1.7643029494696048</v>
      </c>
      <c r="P6">
        <f t="shared" si="9"/>
        <v>2.8962108420936623</v>
      </c>
    </row>
    <row r="7" spans="1:16" ht="12.75">
      <c r="A7" s="8"/>
      <c r="B7" s="4" t="s">
        <v>46</v>
      </c>
      <c r="C7">
        <f>(C12-C15)^2+(C16-C17)^2+(C18-C19)^2</f>
        <v>0.01714710742433178</v>
      </c>
      <c r="D7">
        <f>(D12-D15)^2+(D16-D17)^2+(D18-D19)^2</f>
        <v>0.002704075520030579</v>
      </c>
      <c r="E7">
        <f>(E12-E15)^2+(E16-E17)^2+(E18-E19)^2</f>
        <v>0.0031186175910484838</v>
      </c>
      <c r="F7">
        <f>(F12-F15)^2+(F16-F17)^2+(F18-F19)^2</f>
        <v>0.0059273486624714785</v>
      </c>
      <c r="G7">
        <f t="shared" si="0"/>
        <v>9.320390677257679E-05</v>
      </c>
      <c r="H7">
        <f t="shared" si="1"/>
        <v>9.320390677257679E-05</v>
      </c>
      <c r="I7">
        <f t="shared" si="2"/>
        <v>0.01714710742433178</v>
      </c>
      <c r="J7">
        <f t="shared" si="3"/>
        <v>0.0031186175910484838</v>
      </c>
      <c r="K7">
        <f t="shared" si="4"/>
        <v>0.002704075520030579</v>
      </c>
      <c r="L7">
        <f t="shared" si="5"/>
        <v>0.0059273486624714785</v>
      </c>
      <c r="M7">
        <f t="shared" si="6"/>
        <v>63.59549580828806</v>
      </c>
      <c r="N7">
        <f t="shared" si="7"/>
        <v>-29.012469687871434</v>
      </c>
      <c r="O7">
        <f t="shared" si="8"/>
        <v>-33.460159547368555</v>
      </c>
      <c r="P7">
        <f t="shared" si="9"/>
        <v>183.97412745982598</v>
      </c>
    </row>
    <row r="8" spans="1:16" ht="12.75">
      <c r="A8" s="8"/>
      <c r="B8" s="4"/>
      <c r="C8">
        <v>1</v>
      </c>
      <c r="D8">
        <v>0</v>
      </c>
      <c r="E8">
        <v>0</v>
      </c>
      <c r="F8">
        <v>0</v>
      </c>
      <c r="G8">
        <f t="shared" si="0"/>
        <v>0</v>
      </c>
      <c r="H8">
        <f t="shared" si="1"/>
        <v>1</v>
      </c>
      <c r="I8">
        <f t="shared" si="2"/>
        <v>1</v>
      </c>
      <c r="J8">
        <f t="shared" si="3"/>
        <v>0</v>
      </c>
      <c r="K8">
        <f t="shared" si="4"/>
        <v>0</v>
      </c>
      <c r="L8">
        <f t="shared" si="5"/>
        <v>0</v>
      </c>
      <c r="M8">
        <f t="shared" si="6"/>
        <v>0</v>
      </c>
      <c r="N8">
        <f t="shared" si="7"/>
        <v>0</v>
      </c>
      <c r="O8">
        <f t="shared" si="8"/>
        <v>0</v>
      </c>
      <c r="P8">
        <f t="shared" si="9"/>
        <v>1</v>
      </c>
    </row>
    <row r="9" spans="1:16" ht="12.75">
      <c r="A9" s="8"/>
      <c r="B9" s="4"/>
      <c r="C9">
        <v>1</v>
      </c>
      <c r="D9">
        <v>0</v>
      </c>
      <c r="E9">
        <v>0</v>
      </c>
      <c r="F9">
        <v>0</v>
      </c>
      <c r="G9">
        <f t="shared" si="0"/>
        <v>0</v>
      </c>
      <c r="H9">
        <f t="shared" si="1"/>
        <v>1</v>
      </c>
      <c r="I9">
        <f t="shared" si="2"/>
        <v>1</v>
      </c>
      <c r="J9">
        <f t="shared" si="3"/>
        <v>0</v>
      </c>
      <c r="K9">
        <f t="shared" si="4"/>
        <v>0</v>
      </c>
      <c r="L9">
        <f t="shared" si="5"/>
        <v>0</v>
      </c>
      <c r="M9">
        <f t="shared" si="6"/>
        <v>0</v>
      </c>
      <c r="N9">
        <f t="shared" si="7"/>
        <v>0</v>
      </c>
      <c r="O9">
        <f t="shared" si="8"/>
        <v>0</v>
      </c>
      <c r="P9">
        <f t="shared" si="9"/>
        <v>1</v>
      </c>
    </row>
    <row r="10" spans="1:16" ht="12.75">
      <c r="A10" s="8"/>
      <c r="B10" s="4"/>
      <c r="C10">
        <v>1</v>
      </c>
      <c r="D10">
        <v>0</v>
      </c>
      <c r="E10">
        <v>0</v>
      </c>
      <c r="F10">
        <v>0</v>
      </c>
      <c r="G10">
        <f t="shared" si="0"/>
        <v>0</v>
      </c>
      <c r="H10">
        <f t="shared" si="1"/>
        <v>1</v>
      </c>
      <c r="I10">
        <f t="shared" si="2"/>
        <v>1</v>
      </c>
      <c r="J10">
        <f t="shared" si="3"/>
        <v>0</v>
      </c>
      <c r="K10">
        <f t="shared" si="4"/>
        <v>0</v>
      </c>
      <c r="L10">
        <f t="shared" si="5"/>
        <v>0</v>
      </c>
      <c r="M10">
        <f t="shared" si="6"/>
        <v>0</v>
      </c>
      <c r="N10">
        <f t="shared" si="7"/>
        <v>0</v>
      </c>
      <c r="O10">
        <f t="shared" si="8"/>
        <v>0</v>
      </c>
      <c r="P10">
        <f t="shared" si="9"/>
        <v>1</v>
      </c>
    </row>
    <row r="11" spans="1:16" ht="12.75">
      <c r="A11" s="8" t="s">
        <v>13</v>
      </c>
      <c r="B11" s="4" t="s">
        <v>10</v>
      </c>
      <c r="C11">
        <f>VLOOKUP($B11,ops!table,MATCH("prod "&amp;C$3,ops!table_header,0),FALSE)</f>
        <v>-0.5745002529135323</v>
      </c>
      <c r="D11">
        <f>VLOOKUP($B11,ops!table,MATCH("prod "&amp;D$3,ops!table_header,0),FALSE)</f>
        <v>2.0288476709787218</v>
      </c>
      <c r="E11">
        <f>VLOOKUP($B11,ops!table,MATCH("prod "&amp;E$3,ops!table_header,0),FALSE)</f>
        <v>-1.2503782303315552</v>
      </c>
      <c r="F11">
        <f>VLOOKUP($B11,ops!table,MATCH("prod "&amp;F$3,ops!table_header,0),FALSE)</f>
        <v>2.6750675089192244</v>
      </c>
      <c r="G11">
        <f t="shared" si="0"/>
        <v>1.000000000015804</v>
      </c>
      <c r="H11">
        <f t="shared" si="1"/>
        <v>1.000000000015804</v>
      </c>
      <c r="I11">
        <f t="shared" si="2"/>
        <v>-0.5745002529135323</v>
      </c>
      <c r="J11">
        <f t="shared" si="3"/>
        <v>-1.2503782303315552</v>
      </c>
      <c r="K11">
        <f t="shared" si="4"/>
        <v>2.0288476709787218</v>
      </c>
      <c r="L11">
        <f t="shared" si="5"/>
        <v>2.6750675089192244</v>
      </c>
      <c r="M11">
        <f t="shared" si="6"/>
        <v>2.6750675088769476</v>
      </c>
      <c r="N11">
        <f t="shared" si="7"/>
        <v>-2.0288476709466576</v>
      </c>
      <c r="O11">
        <f t="shared" si="8"/>
        <v>1.250378230311794</v>
      </c>
      <c r="P11">
        <f t="shared" si="9"/>
        <v>-0.574500252904453</v>
      </c>
    </row>
    <row r="12" spans="1:16" ht="12.75">
      <c r="A12" s="8"/>
      <c r="B12" s="4" t="s">
        <v>11</v>
      </c>
      <c r="C12">
        <f>VLOOKUP($B12,ops!table,MATCH("prod "&amp;C$3,ops!table_header,0),FALSE)</f>
        <v>2.799869752709382</v>
      </c>
      <c r="D12">
        <f>VLOOKUP($B12,ops!table,MATCH("prod "&amp;D$3,ops!table_header,0),FALSE)</f>
        <v>-1.8546438262804141</v>
      </c>
      <c r="E12">
        <f>VLOOKUP($B12,ops!table,MATCH("prod "&amp;E$3,ops!table_header,0),FALSE)</f>
        <v>1.7562968995103319</v>
      </c>
      <c r="F12">
        <f>VLOOKUP($B12,ops!table,MATCH("prod "&amp;F$3,ops!table_header,0),FALSE)</f>
        <v>-0.8062179319622</v>
      </c>
      <c r="G12">
        <f t="shared" si="0"/>
        <v>0.9999999999993952</v>
      </c>
      <c r="H12">
        <f t="shared" si="1"/>
        <v>0.9999999999993952</v>
      </c>
      <c r="I12">
        <f t="shared" si="2"/>
        <v>2.799869752709382</v>
      </c>
      <c r="J12">
        <f t="shared" si="3"/>
        <v>1.7562968995103319</v>
      </c>
      <c r="K12">
        <f t="shared" si="4"/>
        <v>-1.8546438262804141</v>
      </c>
      <c r="L12">
        <f t="shared" si="5"/>
        <v>-0.8062179319622</v>
      </c>
      <c r="M12">
        <f t="shared" si="6"/>
        <v>-0.8062179319626877</v>
      </c>
      <c r="N12">
        <f t="shared" si="7"/>
        <v>1.854643826281536</v>
      </c>
      <c r="O12">
        <f t="shared" si="8"/>
        <v>-1.7562968995113941</v>
      </c>
      <c r="P12">
        <f t="shared" si="9"/>
        <v>2.7998697527110754</v>
      </c>
    </row>
    <row r="13" spans="1:16" ht="12.75">
      <c r="A13" s="8"/>
      <c r="B13" s="4" t="s">
        <v>16</v>
      </c>
      <c r="C13">
        <f>VLOOKUP($B13,ops!table,MATCH("prod "&amp;C$3,ops!table_header,0),FALSE)</f>
        <v>1.5163241300843113</v>
      </c>
      <c r="D13">
        <f>VLOOKUP($B13,ops!table,MATCH("prod "&amp;D$3,ops!table_header,0),FALSE)</f>
        <v>-0.8750262581750969</v>
      </c>
      <c r="E13">
        <f>VLOOKUP($B13,ops!table,MATCH("prod "&amp;E$3,ops!table_header,0),FALSE)</f>
        <v>0.2893972602389496</v>
      </c>
      <c r="F13">
        <f>VLOOKUP($B13,ops!table,MATCH("prod "&amp;F$3,ops!table_header,0),FALSE)</f>
        <v>0.49248691845332004</v>
      </c>
      <c r="G13">
        <f t="shared" si="0"/>
        <v>0.9999999999546465</v>
      </c>
      <c r="H13">
        <f t="shared" si="1"/>
        <v>0.9999999999546465</v>
      </c>
      <c r="I13">
        <f t="shared" si="2"/>
        <v>1.5163241300843113</v>
      </c>
      <c r="J13">
        <f t="shared" si="3"/>
        <v>0.2893972602389496</v>
      </c>
      <c r="K13">
        <f t="shared" si="4"/>
        <v>-0.8750262581750969</v>
      </c>
      <c r="L13">
        <f t="shared" si="5"/>
        <v>0.49248691845332004</v>
      </c>
      <c r="M13">
        <f t="shared" si="6"/>
        <v>0.49248691847565607</v>
      </c>
      <c r="N13">
        <f t="shared" si="7"/>
        <v>0.8750262582147824</v>
      </c>
      <c r="O13">
        <f t="shared" si="8"/>
        <v>-0.2893972602520748</v>
      </c>
      <c r="P13">
        <f t="shared" si="9"/>
        <v>1.5163241301530819</v>
      </c>
    </row>
    <row r="14" spans="1:16" ht="12.75">
      <c r="A14" s="8"/>
      <c r="B14" s="4" t="s">
        <v>20</v>
      </c>
      <c r="C14">
        <f>VLOOKUP($B14,ops!table,MATCH("prod "&amp;C$3,ops!table_header,0),FALSE)</f>
        <v>1.9045787116019248</v>
      </c>
      <c r="D14">
        <f>VLOOKUP($B14,ops!table,MATCH("prod "&amp;D$3,ops!table_header,0),FALSE)</f>
        <v>-0.7356363670967638</v>
      </c>
      <c r="E14">
        <f>VLOOKUP($B14,ops!table,MATCH("prod "&amp;E$3,ops!table_header,0),FALSE)</f>
        <v>0.7820537207799729</v>
      </c>
      <c r="F14">
        <f>VLOOKUP($B14,ops!table,MATCH("prod "&amp;F$3,ops!table_header,0),FALSE)</f>
        <v>0.22298518796488076</v>
      </c>
      <c r="G14">
        <f t="shared" si="0"/>
        <v>1.000000000029552</v>
      </c>
      <c r="H14">
        <f t="shared" si="1"/>
        <v>1.000000000029552</v>
      </c>
      <c r="I14">
        <f t="shared" si="2"/>
        <v>1.9045787116019248</v>
      </c>
      <c r="J14">
        <f t="shared" si="3"/>
        <v>0.7820537207799729</v>
      </c>
      <c r="K14">
        <f t="shared" si="4"/>
        <v>-0.7356363670967638</v>
      </c>
      <c r="L14">
        <f t="shared" si="5"/>
        <v>0.22298518796488076</v>
      </c>
      <c r="M14">
        <f t="shared" si="6"/>
        <v>0.22298518795829111</v>
      </c>
      <c r="N14">
        <f t="shared" si="7"/>
        <v>0.7356363670750243</v>
      </c>
      <c r="O14">
        <f t="shared" si="8"/>
        <v>-0.7820537207568617</v>
      </c>
      <c r="P14">
        <f t="shared" si="9"/>
        <v>1.904578711545641</v>
      </c>
    </row>
    <row r="15" spans="1:16" ht="12.75">
      <c r="A15" s="8"/>
      <c r="B15" s="4" t="s">
        <v>12</v>
      </c>
      <c r="C15">
        <f>VLOOKUP($B15,ops!table,MATCH("prod "&amp;C$3,ops!table_header,0),FALSE)</f>
        <v>2.7928044260827285</v>
      </c>
      <c r="D15">
        <f>VLOOKUP($B15,ops!table,MATCH("prod "&amp;D$3,ops!table_header,0),FALSE)</f>
        <v>-1.85365597003348</v>
      </c>
      <c r="E15">
        <f>VLOOKUP($B15,ops!table,MATCH("prod "&amp;E$3,ops!table_header,0),FALSE)</f>
        <v>1.7721476409081984</v>
      </c>
      <c r="F15">
        <f>VLOOKUP($B15,ops!table,MATCH("prod "&amp;F$3,ops!table_header,0),FALSE)</f>
        <v>-0.8181568437129663</v>
      </c>
      <c r="G15">
        <f t="shared" si="0"/>
        <v>0.9999999999987823</v>
      </c>
      <c r="H15">
        <f t="shared" si="1"/>
        <v>0.9999999999987823</v>
      </c>
      <c r="I15">
        <f t="shared" si="2"/>
        <v>2.7928044260827285</v>
      </c>
      <c r="J15">
        <f t="shared" si="3"/>
        <v>1.7721476409081984</v>
      </c>
      <c r="K15">
        <f t="shared" si="4"/>
        <v>-1.85365597003348</v>
      </c>
      <c r="L15">
        <f t="shared" si="5"/>
        <v>-0.8181568437129663</v>
      </c>
      <c r="M15">
        <f t="shared" si="6"/>
        <v>-0.8181568437139626</v>
      </c>
      <c r="N15">
        <f t="shared" si="7"/>
        <v>1.8536559700357371</v>
      </c>
      <c r="O15">
        <f t="shared" si="8"/>
        <v>-1.7721476409103563</v>
      </c>
      <c r="P15">
        <f t="shared" si="9"/>
        <v>2.7928044260861293</v>
      </c>
    </row>
    <row r="16" spans="1:16" ht="12.75">
      <c r="A16" s="8"/>
      <c r="B16" s="4" t="s">
        <v>17</v>
      </c>
      <c r="C16">
        <f>VLOOKUP($B16,ops!table,MATCH("prod "&amp;C$3,ops!table_header,0),FALSE)</f>
        <v>2.84778297759917</v>
      </c>
      <c r="D16">
        <f>VLOOKUP($B16,ops!table,MATCH("prod "&amp;D$3,ops!table_header,0),FALSE)</f>
        <v>-1.882091519157031</v>
      </c>
      <c r="E16">
        <f>VLOOKUP($B16,ops!table,MATCH("prod "&amp;E$3,ops!table_header,0),FALSE)</f>
        <v>1.707051605628043</v>
      </c>
      <c r="F16">
        <f>VLOOKUP($B16,ops!table,MATCH("prod "&amp;F$3,ops!table_header,0),FALSE)</f>
        <v>-0.7770351066561512</v>
      </c>
      <c r="G16">
        <f t="shared" si="0"/>
        <v>0.9999999999835896</v>
      </c>
      <c r="H16">
        <f t="shared" si="1"/>
        <v>0.9999999999835896</v>
      </c>
      <c r="I16">
        <f t="shared" si="2"/>
        <v>2.84778297759917</v>
      </c>
      <c r="J16">
        <f t="shared" si="3"/>
        <v>1.707051605628043</v>
      </c>
      <c r="K16">
        <f t="shared" si="4"/>
        <v>-1.882091519157031</v>
      </c>
      <c r="L16">
        <f t="shared" si="5"/>
        <v>-0.7770351066561512</v>
      </c>
      <c r="M16">
        <f t="shared" si="6"/>
        <v>-0.7770351066689026</v>
      </c>
      <c r="N16">
        <f t="shared" si="7"/>
        <v>1.882091519187917</v>
      </c>
      <c r="O16">
        <f t="shared" si="8"/>
        <v>-1.7070516056560563</v>
      </c>
      <c r="P16">
        <f t="shared" si="9"/>
        <v>2.8477829776459034</v>
      </c>
    </row>
    <row r="17" spans="1:16" ht="12.75">
      <c r="A17" s="8"/>
      <c r="B17" s="4" t="s">
        <v>19</v>
      </c>
      <c r="C17">
        <f>VLOOKUP($B17,ops!table,MATCH("prod "&amp;C$3,ops!table_header,0),FALSE)</f>
        <v>2.799869752709382</v>
      </c>
      <c r="D17">
        <f>VLOOKUP($B17,ops!table,MATCH("prod "&amp;D$3,ops!table_header,0),FALSE)</f>
        <v>-1.8546438262804141</v>
      </c>
      <c r="E17">
        <f>VLOOKUP($B17,ops!table,MATCH("prod "&amp;E$3,ops!table_header,0),FALSE)</f>
        <v>1.7562968995103319</v>
      </c>
      <c r="F17">
        <f>VLOOKUP($B17,ops!table,MATCH("prod "&amp;F$3,ops!table_header,0),FALSE)</f>
        <v>-0.8062179319622</v>
      </c>
      <c r="G17">
        <f t="shared" si="0"/>
        <v>0.9999999999993952</v>
      </c>
      <c r="H17">
        <f t="shared" si="1"/>
        <v>0.9999999999993952</v>
      </c>
      <c r="I17">
        <f t="shared" si="2"/>
        <v>2.799869752709382</v>
      </c>
      <c r="J17">
        <f t="shared" si="3"/>
        <v>1.7562968995103319</v>
      </c>
      <c r="K17">
        <f t="shared" si="4"/>
        <v>-1.8546438262804141</v>
      </c>
      <c r="L17">
        <f t="shared" si="5"/>
        <v>-0.8062179319622</v>
      </c>
      <c r="M17">
        <f t="shared" si="6"/>
        <v>-0.8062179319626877</v>
      </c>
      <c r="N17">
        <f t="shared" si="7"/>
        <v>1.854643826281536</v>
      </c>
      <c r="O17">
        <f t="shared" si="8"/>
        <v>-1.7562968995113941</v>
      </c>
      <c r="P17">
        <f t="shared" si="9"/>
        <v>2.7998697527110754</v>
      </c>
    </row>
    <row r="18" spans="1:16" ht="12.75">
      <c r="A18" s="8"/>
      <c r="B18" s="4" t="s">
        <v>21</v>
      </c>
      <c r="C18">
        <f>VLOOKUP($B18,ops!table,MATCH("prod "&amp;C$3,ops!table_header,0),FALSE)</f>
        <v>2.9694444401279885</v>
      </c>
      <c r="D18">
        <f>VLOOKUP($B18,ops!table,MATCH("prod "&amp;D$3,ops!table_header,0),FALSE)</f>
        <v>-1.8379358421062046</v>
      </c>
      <c r="E18">
        <f>VLOOKUP($B18,ops!table,MATCH("prod "&amp;E$3,ops!table_header,0),FALSE)</f>
        <v>1.686021327012831</v>
      </c>
      <c r="F18">
        <f>VLOOKUP($B18,ops!table,MATCH("prod "&amp;F$3,ops!table_header,0),FALSE)</f>
        <v>-0.7067985509615876</v>
      </c>
      <c r="G18">
        <f t="shared" si="0"/>
        <v>1.000000000028943</v>
      </c>
      <c r="H18">
        <f t="shared" si="1"/>
        <v>1.000000000028943</v>
      </c>
      <c r="I18">
        <f t="shared" si="2"/>
        <v>2.9694444401279885</v>
      </c>
      <c r="J18">
        <f t="shared" si="3"/>
        <v>1.686021327012831</v>
      </c>
      <c r="K18">
        <f t="shared" si="4"/>
        <v>-1.8379358421062046</v>
      </c>
      <c r="L18">
        <f t="shared" si="5"/>
        <v>-0.7067985509615876</v>
      </c>
      <c r="M18">
        <f t="shared" si="6"/>
        <v>-0.7067985509411306</v>
      </c>
      <c r="N18">
        <f t="shared" si="7"/>
        <v>1.8379358420530092</v>
      </c>
      <c r="O18">
        <f t="shared" si="8"/>
        <v>-1.6860213269640323</v>
      </c>
      <c r="P18">
        <f t="shared" si="9"/>
        <v>2.9694444400420434</v>
      </c>
    </row>
    <row r="19" spans="1:16" ht="12.75">
      <c r="A19" s="8"/>
      <c r="B19" s="4" t="s">
        <v>18</v>
      </c>
      <c r="C19">
        <f>VLOOKUP($B19,ops!table,MATCH("prod "&amp;C$3,ops!table_header,0),FALSE)</f>
        <v>2.84778297759917</v>
      </c>
      <c r="D19">
        <f>VLOOKUP($B19,ops!table,MATCH("prod "&amp;D$3,ops!table_header,0),FALSE)</f>
        <v>-1.882091519157031</v>
      </c>
      <c r="E19">
        <f>VLOOKUP($B19,ops!table,MATCH("prod "&amp;E$3,ops!table_header,0),FALSE)</f>
        <v>1.707051605628043</v>
      </c>
      <c r="F19">
        <f>VLOOKUP($B19,ops!table,MATCH("prod "&amp;F$3,ops!table_header,0),FALSE)</f>
        <v>-0.7770351066561512</v>
      </c>
      <c r="G19">
        <f t="shared" si="0"/>
        <v>0.9999999999835896</v>
      </c>
      <c r="H19">
        <f t="shared" si="1"/>
        <v>0.9999999999835896</v>
      </c>
      <c r="I19">
        <f t="shared" si="2"/>
        <v>2.84778297759917</v>
      </c>
      <c r="J19">
        <f t="shared" si="3"/>
        <v>1.707051605628043</v>
      </c>
      <c r="K19">
        <f t="shared" si="4"/>
        <v>-1.882091519157031</v>
      </c>
      <c r="L19">
        <f t="shared" si="5"/>
        <v>-0.7770351066561512</v>
      </c>
      <c r="M19">
        <f t="shared" si="6"/>
        <v>-0.7770351066689026</v>
      </c>
      <c r="N19">
        <f t="shared" si="7"/>
        <v>1.882091519187917</v>
      </c>
      <c r="O19">
        <f t="shared" si="8"/>
        <v>-1.7070516056560563</v>
      </c>
      <c r="P19">
        <f t="shared" si="9"/>
        <v>2.8477829776459034</v>
      </c>
    </row>
    <row r="20" spans="1:16" ht="12.75">
      <c r="A20" s="8"/>
      <c r="B20" s="4" t="s">
        <v>12</v>
      </c>
      <c r="C20">
        <f>VLOOKUP($B20,ops!table,MATCH("prod "&amp;C$3,ops!table_header,0),FALSE)</f>
        <v>2.7928044260827285</v>
      </c>
      <c r="D20">
        <f>VLOOKUP($B20,ops!table,MATCH("prod "&amp;D$3,ops!table_header,0),FALSE)</f>
        <v>-1.85365597003348</v>
      </c>
      <c r="E20">
        <f>VLOOKUP($B20,ops!table,MATCH("prod "&amp;E$3,ops!table_header,0),FALSE)</f>
        <v>1.7721476409081984</v>
      </c>
      <c r="F20">
        <f>VLOOKUP($B20,ops!table,MATCH("prod "&amp;F$3,ops!table_header,0),FALSE)</f>
        <v>-0.8181568437129663</v>
      </c>
      <c r="G20">
        <f t="shared" si="0"/>
        <v>0.9999999999987823</v>
      </c>
      <c r="H20">
        <f t="shared" si="1"/>
        <v>0.9999999999987823</v>
      </c>
      <c r="I20">
        <f t="shared" si="2"/>
        <v>2.7928044260827285</v>
      </c>
      <c r="J20">
        <f t="shared" si="3"/>
        <v>1.7721476409081984</v>
      </c>
      <c r="K20">
        <f t="shared" si="4"/>
        <v>-1.85365597003348</v>
      </c>
      <c r="L20">
        <f t="shared" si="5"/>
        <v>-0.8181568437129663</v>
      </c>
      <c r="M20">
        <f t="shared" si="6"/>
        <v>-0.8181568437139626</v>
      </c>
      <c r="N20">
        <f t="shared" si="7"/>
        <v>1.8536559700357371</v>
      </c>
      <c r="O20">
        <f t="shared" si="8"/>
        <v>-1.7721476409103563</v>
      </c>
      <c r="P20">
        <f t="shared" si="9"/>
        <v>2.7928044260861293</v>
      </c>
    </row>
    <row r="21" spans="1:16" ht="12.75">
      <c r="A21" s="8"/>
      <c r="B21" s="4" t="s">
        <v>12</v>
      </c>
      <c r="C21">
        <f>VLOOKUP($B21,ops!table,MATCH("prod "&amp;C$3,ops!table_header,0),FALSE)</f>
        <v>2.7928044260827285</v>
      </c>
      <c r="D21">
        <f>VLOOKUP($B21,ops!table,MATCH("prod "&amp;D$3,ops!table_header,0),FALSE)</f>
        <v>-1.85365597003348</v>
      </c>
      <c r="E21">
        <f>VLOOKUP($B21,ops!table,MATCH("prod "&amp;E$3,ops!table_header,0),FALSE)</f>
        <v>1.7721476409081984</v>
      </c>
      <c r="F21">
        <f>VLOOKUP($B21,ops!table,MATCH("prod "&amp;F$3,ops!table_header,0),FALSE)</f>
        <v>-0.8181568437129663</v>
      </c>
      <c r="G21">
        <f t="shared" si="0"/>
        <v>0.9999999999987823</v>
      </c>
      <c r="H21">
        <f t="shared" si="1"/>
        <v>0.9999999999987823</v>
      </c>
      <c r="I21">
        <f t="shared" si="2"/>
        <v>2.7928044260827285</v>
      </c>
      <c r="J21">
        <f t="shared" si="3"/>
        <v>1.7721476409081984</v>
      </c>
      <c r="K21">
        <f t="shared" si="4"/>
        <v>-1.85365597003348</v>
      </c>
      <c r="L21">
        <f t="shared" si="5"/>
        <v>-0.8181568437129663</v>
      </c>
      <c r="M21">
        <f t="shared" si="6"/>
        <v>-0.8181568437139626</v>
      </c>
      <c r="N21">
        <f t="shared" si="7"/>
        <v>1.8536559700357371</v>
      </c>
      <c r="O21">
        <f t="shared" si="8"/>
        <v>-1.7721476409103563</v>
      </c>
      <c r="P21">
        <f t="shared" si="9"/>
        <v>2.7928044260861293</v>
      </c>
    </row>
    <row r="22" spans="1:16" ht="12.75">
      <c r="A22" s="8"/>
      <c r="B22" s="4" t="s">
        <v>12</v>
      </c>
      <c r="C22">
        <f>VLOOKUP($B22,ops!table,MATCH("prod "&amp;C$3,ops!table_header,0),FALSE)</f>
        <v>2.7928044260827285</v>
      </c>
      <c r="D22">
        <f>VLOOKUP($B22,ops!table,MATCH("prod "&amp;D$3,ops!table_header,0),FALSE)</f>
        <v>-1.85365597003348</v>
      </c>
      <c r="E22">
        <f>VLOOKUP($B22,ops!table,MATCH("prod "&amp;E$3,ops!table_header,0),FALSE)</f>
        <v>1.7721476409081984</v>
      </c>
      <c r="F22">
        <f>VLOOKUP($B22,ops!table,MATCH("prod "&amp;F$3,ops!table_header,0),FALSE)</f>
        <v>-0.8181568437129663</v>
      </c>
      <c r="G22">
        <f t="shared" si="0"/>
        <v>0.9999999999987823</v>
      </c>
      <c r="H22">
        <f t="shared" si="1"/>
        <v>0.9999999999987823</v>
      </c>
      <c r="I22">
        <f t="shared" si="2"/>
        <v>2.7928044260827285</v>
      </c>
      <c r="J22">
        <f t="shared" si="3"/>
        <v>1.7721476409081984</v>
      </c>
      <c r="K22">
        <f t="shared" si="4"/>
        <v>-1.85365597003348</v>
      </c>
      <c r="L22">
        <f t="shared" si="5"/>
        <v>-0.8181568437129663</v>
      </c>
      <c r="M22">
        <f t="shared" si="6"/>
        <v>-0.8181568437139626</v>
      </c>
      <c r="N22">
        <f t="shared" si="7"/>
        <v>1.8536559700357371</v>
      </c>
      <c r="O22">
        <f t="shared" si="8"/>
        <v>-1.7721476409103563</v>
      </c>
      <c r="P22">
        <f t="shared" si="9"/>
        <v>2.7928044260861293</v>
      </c>
    </row>
    <row r="23" spans="1:16" ht="12.75">
      <c r="A23" s="8"/>
      <c r="B23" s="4" t="s">
        <v>22</v>
      </c>
      <c r="C23" t="e">
        <f>VLOOKUP($B23,ops!table,MATCH("prod "&amp;C$3,ops!table_header,0),FALSE)</f>
        <v>#N/A</v>
      </c>
      <c r="D23" t="e">
        <f>VLOOKUP($B23,ops!table,MATCH("prod "&amp;D$3,ops!table_header,0),FALSE)</f>
        <v>#N/A</v>
      </c>
      <c r="E23" t="e">
        <f>VLOOKUP($B23,ops!table,MATCH("prod "&amp;E$3,ops!table_header,0),FALSE)</f>
        <v>#N/A</v>
      </c>
      <c r="F23" t="e">
        <f>VLOOKUP($B23,ops!table,MATCH("prod "&amp;F$3,ops!table_header,0),FALSE)</f>
        <v>#N/A</v>
      </c>
      <c r="G23" t="e">
        <f t="shared" si="0"/>
        <v>#N/A</v>
      </c>
      <c r="H23" t="e">
        <f t="shared" si="1"/>
        <v>#N/A</v>
      </c>
      <c r="I23" t="e">
        <f t="shared" si="2"/>
        <v>#N/A</v>
      </c>
      <c r="J23" t="e">
        <f t="shared" si="3"/>
        <v>#N/A</v>
      </c>
      <c r="K23" t="e">
        <f t="shared" si="4"/>
        <v>#N/A</v>
      </c>
      <c r="L23" t="e">
        <f t="shared" si="5"/>
        <v>#N/A</v>
      </c>
      <c r="M23" t="e">
        <f t="shared" si="6"/>
        <v>#N/A</v>
      </c>
      <c r="N23" t="e">
        <f t="shared" si="7"/>
        <v>#N/A</v>
      </c>
      <c r="O23" t="e">
        <f t="shared" si="8"/>
        <v>#N/A</v>
      </c>
      <c r="P23" t="e">
        <f t="shared" si="9"/>
        <v>#N/A</v>
      </c>
    </row>
    <row r="24" spans="1:16" ht="12.75">
      <c r="A24" s="8"/>
      <c r="B24" s="4" t="s">
        <v>22</v>
      </c>
      <c r="C24" t="e">
        <f>VLOOKUP($B24,ops!table,MATCH("prod "&amp;C$3,ops!table_header,0),FALSE)</f>
        <v>#N/A</v>
      </c>
      <c r="D24" t="e">
        <f>VLOOKUP($B24,ops!table,MATCH("prod "&amp;D$3,ops!table_header,0),FALSE)</f>
        <v>#N/A</v>
      </c>
      <c r="E24" t="e">
        <f>VLOOKUP($B24,ops!table,MATCH("prod "&amp;E$3,ops!table_header,0),FALSE)</f>
        <v>#N/A</v>
      </c>
      <c r="F24" t="e">
        <f>VLOOKUP($B24,ops!table,MATCH("prod "&amp;F$3,ops!table_header,0),FALSE)</f>
        <v>#N/A</v>
      </c>
      <c r="G24" t="e">
        <f t="shared" si="0"/>
        <v>#N/A</v>
      </c>
      <c r="H24" t="e">
        <f t="shared" si="1"/>
        <v>#N/A</v>
      </c>
      <c r="I24" t="e">
        <f t="shared" si="2"/>
        <v>#N/A</v>
      </c>
      <c r="J24" t="e">
        <f t="shared" si="3"/>
        <v>#N/A</v>
      </c>
      <c r="K24" t="e">
        <f t="shared" si="4"/>
        <v>#N/A</v>
      </c>
      <c r="L24" t="e">
        <f t="shared" si="5"/>
        <v>#N/A</v>
      </c>
      <c r="M24" t="e">
        <f t="shared" si="6"/>
        <v>#N/A</v>
      </c>
      <c r="N24" t="e">
        <f t="shared" si="7"/>
        <v>#N/A</v>
      </c>
      <c r="O24" t="e">
        <f t="shared" si="8"/>
        <v>#N/A</v>
      </c>
      <c r="P24" t="e">
        <f t="shared" si="9"/>
        <v>#N/A</v>
      </c>
    </row>
  </sheetData>
  <mergeCells count="2">
    <mergeCell ref="A11:A24"/>
    <mergeCell ref="A4:A10"/>
  </mergeCells>
  <printOptions gridLines="1"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F4" sqref="F4"/>
    </sheetView>
  </sheetViews>
  <sheetFormatPr defaultColWidth="9.140625" defaultRowHeight="12.75"/>
  <cols>
    <col min="2" max="3" width="4.7109375" style="0" customWidth="1"/>
    <col min="4" max="5" width="5.57421875" style="0" customWidth="1"/>
    <col min="6" max="13" width="6.7109375" style="0" customWidth="1"/>
    <col min="14" max="15" width="8.8515625" style="0" customWidth="1"/>
    <col min="16" max="16" width="8.7109375" style="0" customWidth="1"/>
    <col min="17" max="17" width="10.28125" style="0" customWidth="1"/>
  </cols>
  <sheetData>
    <row r="1" ht="12.75">
      <c r="B1" s="4" t="s">
        <v>24</v>
      </c>
    </row>
    <row r="2" spans="6:17" ht="12.75">
      <c r="F2" s="5" t="s">
        <v>7</v>
      </c>
      <c r="G2" s="6"/>
      <c r="H2" s="6"/>
      <c r="I2" s="7"/>
      <c r="J2" s="5" t="s">
        <v>8</v>
      </c>
      <c r="K2" s="6"/>
      <c r="L2" s="6"/>
      <c r="M2" s="7"/>
      <c r="N2" s="5" t="s">
        <v>9</v>
      </c>
      <c r="O2" s="6"/>
      <c r="P2" s="6"/>
      <c r="Q2" s="7"/>
    </row>
    <row r="3" spans="1:17" ht="12.75">
      <c r="A3" s="4" t="s">
        <v>0</v>
      </c>
      <c r="B3" s="4" t="s">
        <v>41</v>
      </c>
      <c r="C3" s="4" t="s">
        <v>3</v>
      </c>
      <c r="D3" s="4" t="s">
        <v>42</v>
      </c>
      <c r="E3" s="4" t="s">
        <v>4</v>
      </c>
      <c r="F3" s="3" t="s">
        <v>25</v>
      </c>
      <c r="G3" s="3" t="s">
        <v>36</v>
      </c>
      <c r="H3" s="3" t="s">
        <v>33</v>
      </c>
      <c r="I3" s="3" t="s">
        <v>30</v>
      </c>
      <c r="J3" s="3" t="s">
        <v>25</v>
      </c>
      <c r="K3" s="3" t="s">
        <v>33</v>
      </c>
      <c r="L3" s="3" t="s">
        <v>36</v>
      </c>
      <c r="M3" s="3" t="s">
        <v>30</v>
      </c>
      <c r="N3" s="3" t="s">
        <v>29</v>
      </c>
      <c r="O3" s="3" t="s">
        <v>26</v>
      </c>
      <c r="P3" s="3" t="s">
        <v>28</v>
      </c>
      <c r="Q3" s="3" t="s">
        <v>27</v>
      </c>
    </row>
    <row r="4" spans="1:17" ht="12.75">
      <c r="A4" s="4" t="str">
        <f>B4&amp;C4&amp;"*"&amp;D4&amp;E4</f>
        <v>b-1*a</v>
      </c>
      <c r="B4" t="s">
        <v>2</v>
      </c>
      <c r="C4">
        <v>-1</v>
      </c>
      <c r="D4" t="s">
        <v>1</v>
      </c>
      <c r="F4">
        <f>VLOOKUP($B4,mats!table,MATCH(F$3&amp;$C4,mats!table_header,0),FALSE)</f>
        <v>-1.855833859585267</v>
      </c>
      <c r="G4">
        <f>VLOOKUP($B4,mats!table,MATCH(G$3&amp;$C4,mats!table_header,0),FALSE)</f>
        <v>3.3256040667395954</v>
      </c>
      <c r="H4">
        <f>VLOOKUP($B4,mats!table,MATCH(H$3&amp;$C4,mats!table_header,0),FALSE)</f>
        <v>-2.4919031735931823</v>
      </c>
      <c r="I4">
        <f>VLOOKUP($B4,mats!table,MATCH(I$3&amp;$C4,mats!table_header,0),FALSE)</f>
        <v>3.9265817305622717</v>
      </c>
      <c r="J4">
        <f>VLOOKUP($D4,mats!table,MATCH(J$3&amp;$E4,mats!table_header,0),FALSE)</f>
        <v>1.9024407304283728</v>
      </c>
      <c r="K4">
        <f>VLOOKUP($D4,mats!table,MATCH(K$3&amp;$E4,mats!table_header,0),FALSE)</f>
        <v>0.8888952536576994</v>
      </c>
      <c r="L4">
        <f>VLOOKUP($D4,mats!table,MATCH(L$3&amp;$E4,mats!table_header,0),FALSE)</f>
        <v>-0.929779187490606</v>
      </c>
      <c r="M4">
        <f>VLOOKUP($D4,mats!table,MATCH(M$3&amp;$E4,mats!table_header,0),FALSE)</f>
        <v>0.09121109031880693</v>
      </c>
      <c r="N4">
        <f>SUMPRODUCT(F4:G4,J4:K4)</f>
        <v>-0.5745002529135323</v>
      </c>
      <c r="O4">
        <f>SUMPRODUCT(F4:G4,L4:M4)</f>
        <v>2.0288476709787218</v>
      </c>
      <c r="P4">
        <f>SUMPRODUCT(H4:I4,J4:K4)</f>
        <v>-1.2503782303315552</v>
      </c>
      <c r="Q4">
        <f>SUMPRODUCT(H4:I4,L4:M4)</f>
        <v>2.6750675089192244</v>
      </c>
    </row>
    <row r="5" spans="1:17" ht="12.75">
      <c r="A5" s="4" t="str">
        <f aca="true" t="shared" si="0" ref="A5:A12">B5&amp;C5&amp;"*"&amp;D5&amp;E5</f>
        <v>b-1*a*b</v>
      </c>
      <c r="B5" t="s">
        <v>10</v>
      </c>
      <c r="D5" t="s">
        <v>2</v>
      </c>
      <c r="F5">
        <f>VLOOKUP($B5,mats!table,MATCH(F$3&amp;$C5,mats!table_header,0),FALSE)</f>
        <v>-0.5745002529135323</v>
      </c>
      <c r="G5">
        <f>VLOOKUP($B5,mats!table,MATCH(G$3&amp;$C5,mats!table_header,0),FALSE)</f>
        <v>2.0288476709787218</v>
      </c>
      <c r="H5">
        <f>VLOOKUP($B5,mats!table,MATCH(H$3&amp;$C5,mats!table_header,0),FALSE)</f>
        <v>-1.2503782303315552</v>
      </c>
      <c r="I5">
        <f>VLOOKUP($B5,mats!table,MATCH(I$3&amp;$C5,mats!table_header,0),FALSE)</f>
        <v>2.6750675089192244</v>
      </c>
      <c r="J5">
        <f>VLOOKUP($D5,mats!table,MATCH(J$3&amp;$E5,mats!table_header,0),FALSE)</f>
        <v>3.9265817304978294</v>
      </c>
      <c r="K5">
        <f>VLOOKUP($D5,mats!table,MATCH(K$3&amp;$E5,mats!table_header,0),FALSE)</f>
        <v>2.4919031735522856</v>
      </c>
      <c r="L5">
        <f>VLOOKUP($D5,mats!table,MATCH(L$3&amp;$E5,mats!table_header,0),FALSE)</f>
        <v>-3.3256040666850164</v>
      </c>
      <c r="M5">
        <f>VLOOKUP($D5,mats!table,MATCH(M$3&amp;$E5,mats!table_header,0),FALSE)</f>
        <v>-1.8558338595548096</v>
      </c>
      <c r="N5">
        <f aca="true" t="shared" si="1" ref="N5:N20">SUMPRODUCT(F5:G5,J5:K5)</f>
        <v>2.799869752709382</v>
      </c>
      <c r="O5">
        <f aca="true" t="shared" si="2" ref="O5:O20">SUMPRODUCT(F5:G5,L5:M5)</f>
        <v>-1.8546438262804141</v>
      </c>
      <c r="P5">
        <f aca="true" t="shared" si="3" ref="P5:P20">SUMPRODUCT(H5:I5,J5:K5)</f>
        <v>1.7562968995103319</v>
      </c>
      <c r="Q5">
        <f aca="true" t="shared" si="4" ref="Q5:Q20">SUMPRODUCT(H5:I5,L5:M5)</f>
        <v>-0.8062179319622</v>
      </c>
    </row>
    <row r="6" spans="1:17" ht="12.75">
      <c r="A6" s="4" t="str">
        <f t="shared" si="0"/>
        <v>a*a</v>
      </c>
      <c r="B6" t="s">
        <v>1</v>
      </c>
      <c r="D6" t="s">
        <v>1</v>
      </c>
      <c r="F6">
        <f>VLOOKUP($B6,mats!table,MATCH(F$3&amp;$C6,mats!table_header,0),FALSE)</f>
        <v>1.9024407304283728</v>
      </c>
      <c r="G6">
        <f>VLOOKUP($B6,mats!table,MATCH(G$3&amp;$C6,mats!table_header,0),FALSE)</f>
        <v>-0.929779187490606</v>
      </c>
      <c r="H6">
        <f>VLOOKUP($B6,mats!table,MATCH(H$3&amp;$C6,mats!table_header,0),FALSE)</f>
        <v>0.8888952536576994</v>
      </c>
      <c r="I6">
        <f>VLOOKUP($B6,mats!table,MATCH(I$3&amp;$C6,mats!table_header,0),FALSE)</f>
        <v>0.09121109031880693</v>
      </c>
      <c r="J6">
        <f>VLOOKUP($D6,mats!table,MATCH(J$3&amp;$E6,mats!table_header,0),FALSE)</f>
        <v>1.9024407304283728</v>
      </c>
      <c r="K6">
        <f>VLOOKUP($D6,mats!table,MATCH(K$3&amp;$E6,mats!table_header,0),FALSE)</f>
        <v>0.8888952536576994</v>
      </c>
      <c r="L6">
        <f>VLOOKUP($D6,mats!table,MATCH(L$3&amp;$E6,mats!table_header,0),FALSE)</f>
        <v>-0.929779187490606</v>
      </c>
      <c r="M6">
        <f>VLOOKUP($D6,mats!table,MATCH(M$3&amp;$E6,mats!table_header,0),FALSE)</f>
        <v>0.09121109031880693</v>
      </c>
      <c r="N6">
        <f t="shared" si="1"/>
        <v>2.7928044260827285</v>
      </c>
      <c r="O6">
        <f t="shared" si="2"/>
        <v>-1.85365597003348</v>
      </c>
      <c r="P6">
        <f t="shared" si="3"/>
        <v>1.7721476409081984</v>
      </c>
      <c r="Q6">
        <f t="shared" si="4"/>
        <v>-0.8181568437129663</v>
      </c>
    </row>
    <row r="7" spans="1:17" ht="12.75">
      <c r="A7" s="4" t="str">
        <f t="shared" si="0"/>
        <v>c-1*b</v>
      </c>
      <c r="B7" t="s">
        <v>6</v>
      </c>
      <c r="C7">
        <v>-1</v>
      </c>
      <c r="D7" t="s">
        <v>2</v>
      </c>
      <c r="F7">
        <f>VLOOKUP($B7,mats!table,MATCH(F$3&amp;$C7,mats!table_header,0),FALSE)</f>
        <v>-0.6335649529927485</v>
      </c>
      <c r="G7">
        <f>VLOOKUP($B7,mats!table,MATCH(G$3&amp;$C7,mats!table_header,0),FALSE)</f>
        <v>1.6068315743911628</v>
      </c>
      <c r="H7">
        <f>VLOOKUP($B7,mats!table,MATCH(H$3&amp;$C7,mats!table_header,0),FALSE)</f>
        <v>-1.7643029494696048</v>
      </c>
      <c r="I7">
        <f>VLOOKUP($B7,mats!table,MATCH(I$3&amp;$C7,mats!table_header,0),FALSE)</f>
        <v>2.8962108420936623</v>
      </c>
      <c r="J7">
        <f>VLOOKUP($D7,mats!table,MATCH(J$3&amp;$E7,mats!table_header,0),FALSE)</f>
        <v>3.9265817304978294</v>
      </c>
      <c r="K7">
        <f>VLOOKUP($D7,mats!table,MATCH(K$3&amp;$E7,mats!table_header,0),FALSE)</f>
        <v>2.4919031735522856</v>
      </c>
      <c r="L7">
        <f>VLOOKUP($D7,mats!table,MATCH(L$3&amp;$E7,mats!table_header,0),FALSE)</f>
        <v>-3.3256040666850164</v>
      </c>
      <c r="M7">
        <f>VLOOKUP($D7,mats!table,MATCH(M$3&amp;$E7,mats!table_header,0),FALSE)</f>
        <v>-1.8558338595548096</v>
      </c>
      <c r="N7">
        <f t="shared" si="1"/>
        <v>1.5163241300843113</v>
      </c>
      <c r="O7">
        <f t="shared" si="2"/>
        <v>-0.8750262581750969</v>
      </c>
      <c r="P7">
        <f t="shared" si="3"/>
        <v>0.2893972602389496</v>
      </c>
      <c r="Q7">
        <f t="shared" si="4"/>
        <v>0.49248691845332004</v>
      </c>
    </row>
    <row r="8" spans="1:17" ht="12.75">
      <c r="A8" s="4" t="str">
        <f t="shared" si="0"/>
        <v>c-1*b*c</v>
      </c>
      <c r="B8" s="4" t="s">
        <v>16</v>
      </c>
      <c r="D8" t="s">
        <v>6</v>
      </c>
      <c r="F8">
        <f>VLOOKUP($B8,mats!table,MATCH(F$3&amp;$C8,mats!table_header,0),FALSE)</f>
        <v>1.5163241300843113</v>
      </c>
      <c r="G8">
        <f>VLOOKUP($B8,mats!table,MATCH(G$3&amp;$C8,mats!table_header,0),FALSE)</f>
        <v>-0.8750262581750969</v>
      </c>
      <c r="H8">
        <f>VLOOKUP($B8,mats!table,MATCH(H$3&amp;$C8,mats!table_header,0),FALSE)</f>
        <v>0.2893972602389496</v>
      </c>
      <c r="I8">
        <f>VLOOKUP($B8,mats!table,MATCH(I$3&amp;$C8,mats!table_header,0),FALSE)</f>
        <v>0.49248691845332004</v>
      </c>
      <c r="J8">
        <f>VLOOKUP($D8,mats!table,MATCH(J$3&amp;$E8,mats!table_header,0),FALSE)</f>
        <v>2.8962108421774864</v>
      </c>
      <c r="K8">
        <f>VLOOKUP($D8,mats!table,MATCH(K$3&amp;$E8,mats!table_header,0),FALSE)</f>
        <v>1.7643029495206684</v>
      </c>
      <c r="L8">
        <f>VLOOKUP($D8,mats!table,MATCH(L$3&amp;$E8,mats!table_header,0),FALSE)</f>
        <v>-1.6068315744376687</v>
      </c>
      <c r="M8">
        <f>VLOOKUP($D8,mats!table,MATCH(M$3&amp;$E8,mats!table_header,0),FALSE)</f>
        <v>-0.6335649530110855</v>
      </c>
      <c r="N8">
        <f t="shared" si="1"/>
        <v>2.84778297759917</v>
      </c>
      <c r="O8">
        <f t="shared" si="2"/>
        <v>-1.882091519157031</v>
      </c>
      <c r="P8">
        <f t="shared" si="3"/>
        <v>1.707051605628043</v>
      </c>
      <c r="Q8">
        <f t="shared" si="4"/>
        <v>-0.7770351066561512</v>
      </c>
    </row>
    <row r="9" spans="1:17" ht="12.75">
      <c r="A9" s="4" t="str">
        <f t="shared" si="0"/>
        <v>b*b</v>
      </c>
      <c r="B9" t="s">
        <v>2</v>
      </c>
      <c r="D9" t="s">
        <v>2</v>
      </c>
      <c r="F9">
        <f>VLOOKUP($B9,mats!table,MATCH(F$3&amp;$C9,mats!table_header,0),FALSE)</f>
        <v>3.9265817304978294</v>
      </c>
      <c r="G9">
        <f>VLOOKUP($B9,mats!table,MATCH(G$3&amp;$C9,mats!table_header,0),FALSE)</f>
        <v>-3.3256040666850164</v>
      </c>
      <c r="H9">
        <f>VLOOKUP($B9,mats!table,MATCH(H$3&amp;$C9,mats!table_header,0),FALSE)</f>
        <v>2.4919031735522856</v>
      </c>
      <c r="I9">
        <f>VLOOKUP($B9,mats!table,MATCH(I$3&amp;$C9,mats!table_header,0),FALSE)</f>
        <v>-1.8558338595548096</v>
      </c>
      <c r="J9">
        <f>VLOOKUP($D9,mats!table,MATCH(J$3&amp;$E9,mats!table_header,0),FALSE)</f>
        <v>3.9265817304978294</v>
      </c>
      <c r="K9">
        <f>VLOOKUP($D9,mats!table,MATCH(K$3&amp;$E9,mats!table_header,0),FALSE)</f>
        <v>2.4919031735522856</v>
      </c>
      <c r="L9">
        <f>VLOOKUP($D9,mats!table,MATCH(L$3&amp;$E9,mats!table_header,0),FALSE)</f>
        <v>-3.3256040666850164</v>
      </c>
      <c r="M9">
        <f>VLOOKUP($D9,mats!table,MATCH(M$3&amp;$E9,mats!table_header,0),FALSE)</f>
        <v>-1.8558338595548096</v>
      </c>
      <c r="N9">
        <f t="shared" si="1"/>
        <v>7.13096075852855</v>
      </c>
      <c r="O9">
        <f t="shared" si="2"/>
        <v>-6.886487540687447</v>
      </c>
      <c r="P9">
        <f t="shared" si="3"/>
        <v>5.16010319122955</v>
      </c>
      <c r="Q9">
        <f t="shared" si="4"/>
        <v>-4.842964013480678</v>
      </c>
    </row>
    <row r="10" spans="1:17" ht="12.75">
      <c r="A10" s="4" t="str">
        <f t="shared" si="0"/>
        <v>a-1*c</v>
      </c>
      <c r="B10" t="s">
        <v>1</v>
      </c>
      <c r="C10">
        <v>-1</v>
      </c>
      <c r="D10" t="s">
        <v>6</v>
      </c>
      <c r="F10">
        <f>VLOOKUP($B10,mats!table,MATCH(F$3&amp;$C10,mats!table_header,0),FALSE)</f>
        <v>0.09121109031886247</v>
      </c>
      <c r="G10">
        <f>VLOOKUP($B10,mats!table,MATCH(G$3&amp;$C10,mats!table_header,0),FALSE)</f>
        <v>0.929779187491172</v>
      </c>
      <c r="H10">
        <f>VLOOKUP($B10,mats!table,MATCH(H$3&amp;$C10,mats!table_header,0),FALSE)</f>
        <v>-0.8888952536582406</v>
      </c>
      <c r="I10">
        <f>VLOOKUP($B10,mats!table,MATCH(I$3&amp;$C10,mats!table_header,0),FALSE)</f>
        <v>1.902440730429531</v>
      </c>
      <c r="J10">
        <f>VLOOKUP($D10,mats!table,MATCH(J$3&amp;$E10,mats!table_header,0),FALSE)</f>
        <v>2.8962108421774864</v>
      </c>
      <c r="K10">
        <f>VLOOKUP($D10,mats!table,MATCH(K$3&amp;$E10,mats!table_header,0),FALSE)</f>
        <v>1.7643029495206684</v>
      </c>
      <c r="L10">
        <f>VLOOKUP($D10,mats!table,MATCH(L$3&amp;$E10,mats!table_header,0),FALSE)</f>
        <v>-1.6068315744376687</v>
      </c>
      <c r="M10">
        <f>VLOOKUP($D10,mats!table,MATCH(M$3&amp;$E10,mats!table_header,0),FALSE)</f>
        <v>-0.6335649530110855</v>
      </c>
      <c r="N10">
        <f t="shared" si="1"/>
        <v>1.9045787116019248</v>
      </c>
      <c r="O10">
        <f t="shared" si="2"/>
        <v>-0.7356363670967638</v>
      </c>
      <c r="P10">
        <f t="shared" si="3"/>
        <v>0.7820537207799729</v>
      </c>
      <c r="Q10">
        <f t="shared" si="4"/>
        <v>0.22298518796488076</v>
      </c>
    </row>
    <row r="11" spans="1:17" ht="12.75">
      <c r="A11" s="4" t="str">
        <f t="shared" si="0"/>
        <v>a-1*c*a</v>
      </c>
      <c r="B11" s="4" t="s">
        <v>20</v>
      </c>
      <c r="D11" t="s">
        <v>1</v>
      </c>
      <c r="F11">
        <f>VLOOKUP($B11,mats!table,MATCH(F$3&amp;$C11,mats!table_header,0),FALSE)</f>
        <v>1.9045787116019248</v>
      </c>
      <c r="G11">
        <f>VLOOKUP($B11,mats!table,MATCH(G$3&amp;$C11,mats!table_header,0),FALSE)</f>
        <v>-0.7356363670967638</v>
      </c>
      <c r="H11">
        <f>VLOOKUP($B11,mats!table,MATCH(H$3&amp;$C11,mats!table_header,0),FALSE)</f>
        <v>0.7820537207799729</v>
      </c>
      <c r="I11">
        <f>VLOOKUP($B11,mats!table,MATCH(I$3&amp;$C11,mats!table_header,0),FALSE)</f>
        <v>0.22298518796488076</v>
      </c>
      <c r="J11">
        <f>VLOOKUP($D11,mats!table,MATCH(J$3&amp;$E11,mats!table_header,0),FALSE)</f>
        <v>1.9024407304283728</v>
      </c>
      <c r="K11">
        <f>VLOOKUP($D11,mats!table,MATCH(K$3&amp;$E11,mats!table_header,0),FALSE)</f>
        <v>0.8888952536576994</v>
      </c>
      <c r="L11">
        <f>VLOOKUP($D11,mats!table,MATCH(L$3&amp;$E11,mats!table_header,0),FALSE)</f>
        <v>-0.929779187490606</v>
      </c>
      <c r="M11">
        <f>VLOOKUP($D11,mats!table,MATCH(M$3&amp;$E11,mats!table_header,0),FALSE)</f>
        <v>0.09121109031880693</v>
      </c>
      <c r="N11">
        <f t="shared" si="1"/>
        <v>2.9694444401279885</v>
      </c>
      <c r="O11">
        <f t="shared" si="2"/>
        <v>-1.8379358421062046</v>
      </c>
      <c r="P11">
        <f t="shared" si="3"/>
        <v>1.686021327012831</v>
      </c>
      <c r="Q11">
        <f t="shared" si="4"/>
        <v>-0.7067985509615876</v>
      </c>
    </row>
    <row r="12" spans="1:17" ht="12.75">
      <c r="A12" s="4" t="str">
        <f t="shared" si="0"/>
        <v>c*c</v>
      </c>
      <c r="B12" t="s">
        <v>6</v>
      </c>
      <c r="D12" t="s">
        <v>6</v>
      </c>
      <c r="F12">
        <f>VLOOKUP($B12,mats!table,MATCH(F$3&amp;$C12,mats!table_header,0),FALSE)</f>
        <v>2.8962108421774864</v>
      </c>
      <c r="G12">
        <f>VLOOKUP($B12,mats!table,MATCH(G$3&amp;$C12,mats!table_header,0),FALSE)</f>
        <v>-1.6068315744376687</v>
      </c>
      <c r="H12">
        <f>VLOOKUP($B12,mats!table,MATCH(H$3&amp;$C12,mats!table_header,0),FALSE)</f>
        <v>1.7643029495206684</v>
      </c>
      <c r="I12">
        <f>VLOOKUP($B12,mats!table,MATCH(I$3&amp;$C12,mats!table_header,0),FALSE)</f>
        <v>-0.6335649530110855</v>
      </c>
      <c r="J12">
        <f>VLOOKUP($D12,mats!table,MATCH(J$3&amp;$E12,mats!table_header,0),FALSE)</f>
        <v>2.8962108421774864</v>
      </c>
      <c r="K12">
        <f>VLOOKUP($D12,mats!table,MATCH(K$3&amp;$E12,mats!table_header,0),FALSE)</f>
        <v>1.7643029495206684</v>
      </c>
      <c r="L12">
        <f>VLOOKUP($D12,mats!table,MATCH(L$3&amp;$E12,mats!table_header,0),FALSE)</f>
        <v>-1.6068315744376687</v>
      </c>
      <c r="M12">
        <f>VLOOKUP($D12,mats!table,MATCH(M$3&amp;$E12,mats!table_header,0),FALSE)</f>
        <v>-0.6335649530110855</v>
      </c>
      <c r="N12">
        <f t="shared" si="1"/>
        <v>5.553099556183106</v>
      </c>
      <c r="O12">
        <f t="shared" si="2"/>
        <v>-3.635690856484167</v>
      </c>
      <c r="P12">
        <f t="shared" si="3"/>
        <v>3.9919928159770963</v>
      </c>
      <c r="Q12">
        <f t="shared" si="4"/>
        <v>-2.433533136479379</v>
      </c>
    </row>
    <row r="13" spans="1:17" ht="12.75">
      <c r="A13" s="4" t="str">
        <f aca="true" t="shared" si="5" ref="A13:A20">B13&amp;C13&amp;"*"&amp;D13&amp;E13</f>
        <v>a*a-1</v>
      </c>
      <c r="B13" t="s">
        <v>1</v>
      </c>
      <c r="D13" t="s">
        <v>1</v>
      </c>
      <c r="E13">
        <v>-1</v>
      </c>
      <c r="F13">
        <f>VLOOKUP($B13,mats!table,MATCH(F$3&amp;$C13,mats!table_header,0),FALSE)</f>
        <v>1.9024407304283728</v>
      </c>
      <c r="G13">
        <f>VLOOKUP($B13,mats!table,MATCH(G$3&amp;$C13,mats!table_header,0),FALSE)</f>
        <v>-0.929779187490606</v>
      </c>
      <c r="H13">
        <f>VLOOKUP($B13,mats!table,MATCH(H$3&amp;$C13,mats!table_header,0),FALSE)</f>
        <v>0.8888952536576994</v>
      </c>
      <c r="I13">
        <f>VLOOKUP($B13,mats!table,MATCH(I$3&amp;$C13,mats!table_header,0),FALSE)</f>
        <v>0.09121109031880693</v>
      </c>
      <c r="J13">
        <f>VLOOKUP($D13,mats!table,MATCH(J$3&amp;$E13,mats!table_header,0),FALSE)</f>
        <v>0.09121109031886247</v>
      </c>
      <c r="K13">
        <f>VLOOKUP($D13,mats!table,MATCH(K$3&amp;$E13,mats!table_header,0),FALSE)</f>
        <v>-0.8888952536582406</v>
      </c>
      <c r="L13">
        <f>VLOOKUP($D13,mats!table,MATCH(L$3&amp;$E13,mats!table_header,0),FALSE)</f>
        <v>0.929779187491172</v>
      </c>
      <c r="M13">
        <f>VLOOKUP($D13,mats!table,MATCH(M$3&amp;$E13,mats!table_header,0),FALSE)</f>
        <v>1.902440730429531</v>
      </c>
      <c r="N13">
        <f t="shared" si="1"/>
        <v>1</v>
      </c>
      <c r="O13">
        <f t="shared" si="2"/>
        <v>0</v>
      </c>
      <c r="P13">
        <f t="shared" si="3"/>
        <v>0</v>
      </c>
      <c r="Q13">
        <f t="shared" si="4"/>
        <v>1</v>
      </c>
    </row>
    <row r="14" spans="1:17" ht="12.75">
      <c r="A14" s="4" t="str">
        <f t="shared" si="5"/>
        <v>a*a *</v>
      </c>
      <c r="B14" t="s">
        <v>1</v>
      </c>
      <c r="D14" t="s">
        <v>1</v>
      </c>
      <c r="E14" t="s">
        <v>5</v>
      </c>
      <c r="F14">
        <f>VLOOKUP($B14,mats!table,MATCH(F$3&amp;$C14,mats!table_header,0),FALSE)</f>
        <v>1.9024407304283728</v>
      </c>
      <c r="G14">
        <f>VLOOKUP($B14,mats!table,MATCH(G$3&amp;$C14,mats!table_header,0),FALSE)</f>
        <v>-0.929779187490606</v>
      </c>
      <c r="H14">
        <f>VLOOKUP($B14,mats!table,MATCH(H$3&amp;$C14,mats!table_header,0),FALSE)</f>
        <v>0.8888952536576994</v>
      </c>
      <c r="I14">
        <f>VLOOKUP($B14,mats!table,MATCH(I$3&amp;$C14,mats!table_header,0),FALSE)</f>
        <v>0.09121109031880693</v>
      </c>
      <c r="J14">
        <f>VLOOKUP($D14,mats!table,MATCH(J$3&amp;$E14,mats!table_header,0),FALSE)</f>
        <v>1.9024407304283728</v>
      </c>
      <c r="K14">
        <f>VLOOKUP($D14,mats!table,MATCH(K$3&amp;$E14,mats!table_header,0),FALSE)</f>
        <v>-0.929779187490606</v>
      </c>
      <c r="L14">
        <f>VLOOKUP($D14,mats!table,MATCH(L$3&amp;$E14,mats!table_header,0),FALSE)</f>
        <v>0.8888952536576994</v>
      </c>
      <c r="M14">
        <f>VLOOKUP($D14,mats!table,MATCH(M$3&amp;$E14,mats!table_header,0),FALSE)</f>
        <v>0.09121109031880693</v>
      </c>
      <c r="N14">
        <f t="shared" si="1"/>
        <v>4.483770070283532</v>
      </c>
      <c r="O14">
        <f t="shared" si="2"/>
        <v>1.6062643621961146</v>
      </c>
      <c r="P14">
        <f t="shared" si="3"/>
        <v>1.6062643621961146</v>
      </c>
      <c r="Q14">
        <f t="shared" si="4"/>
        <v>0.7984542349723314</v>
      </c>
    </row>
    <row r="15" spans="1:17" ht="12.75">
      <c r="A15" s="4" t="str">
        <f t="shared" si="5"/>
        <v>a*a *</v>
      </c>
      <c r="B15" t="s">
        <v>1</v>
      </c>
      <c r="D15" t="s">
        <v>1</v>
      </c>
      <c r="E15" t="s">
        <v>5</v>
      </c>
      <c r="F15">
        <f>VLOOKUP($B15,mats!table,MATCH(F$3&amp;$C15,mats!table_header,0),FALSE)</f>
        <v>1.9024407304283728</v>
      </c>
      <c r="G15">
        <f>VLOOKUP($B15,mats!table,MATCH(G$3&amp;$C15,mats!table_header,0),FALSE)</f>
        <v>-0.929779187490606</v>
      </c>
      <c r="H15">
        <f>VLOOKUP($B15,mats!table,MATCH(H$3&amp;$C15,mats!table_header,0),FALSE)</f>
        <v>0.8888952536576994</v>
      </c>
      <c r="I15">
        <f>VLOOKUP($B15,mats!table,MATCH(I$3&amp;$C15,mats!table_header,0),FALSE)</f>
        <v>0.09121109031880693</v>
      </c>
      <c r="J15">
        <f>VLOOKUP($D15,mats!table,MATCH(J$3&amp;$E15,mats!table_header,0),FALSE)</f>
        <v>1.9024407304283728</v>
      </c>
      <c r="K15">
        <f>VLOOKUP($D15,mats!table,MATCH(K$3&amp;$E15,mats!table_header,0),FALSE)</f>
        <v>-0.929779187490606</v>
      </c>
      <c r="L15">
        <f>VLOOKUP($D15,mats!table,MATCH(L$3&amp;$E15,mats!table_header,0),FALSE)</f>
        <v>0.8888952536576994</v>
      </c>
      <c r="M15">
        <f>VLOOKUP($D15,mats!table,MATCH(M$3&amp;$E15,mats!table_header,0),FALSE)</f>
        <v>0.09121109031880693</v>
      </c>
      <c r="N15">
        <f t="shared" si="1"/>
        <v>4.483770070283532</v>
      </c>
      <c r="O15">
        <f t="shared" si="2"/>
        <v>1.6062643621961146</v>
      </c>
      <c r="P15">
        <f t="shared" si="3"/>
        <v>1.6062643621961146</v>
      </c>
      <c r="Q15">
        <f t="shared" si="4"/>
        <v>0.7984542349723314</v>
      </c>
    </row>
    <row r="16" spans="1:17" ht="12.75">
      <c r="A16" s="4" t="str">
        <f t="shared" si="5"/>
        <v>a*a *</v>
      </c>
      <c r="B16" t="s">
        <v>1</v>
      </c>
      <c r="D16" t="s">
        <v>1</v>
      </c>
      <c r="E16" t="s">
        <v>5</v>
      </c>
      <c r="F16">
        <f>VLOOKUP($B16,mats!table,MATCH(F$3&amp;$C16,mats!table_header,0),FALSE)</f>
        <v>1.9024407304283728</v>
      </c>
      <c r="G16">
        <f>VLOOKUP($B16,mats!table,MATCH(G$3&amp;$C16,mats!table_header,0),FALSE)</f>
        <v>-0.929779187490606</v>
      </c>
      <c r="H16">
        <f>VLOOKUP($B16,mats!table,MATCH(H$3&amp;$C16,mats!table_header,0),FALSE)</f>
        <v>0.8888952536576994</v>
      </c>
      <c r="I16">
        <f>VLOOKUP($B16,mats!table,MATCH(I$3&amp;$C16,mats!table_header,0),FALSE)</f>
        <v>0.09121109031880693</v>
      </c>
      <c r="J16">
        <f>VLOOKUP($D16,mats!table,MATCH(J$3&amp;$E16,mats!table_header,0),FALSE)</f>
        <v>1.9024407304283728</v>
      </c>
      <c r="K16">
        <f>VLOOKUP($D16,mats!table,MATCH(K$3&amp;$E16,mats!table_header,0),FALSE)</f>
        <v>-0.929779187490606</v>
      </c>
      <c r="L16">
        <f>VLOOKUP($D16,mats!table,MATCH(L$3&amp;$E16,mats!table_header,0),FALSE)</f>
        <v>0.8888952536576994</v>
      </c>
      <c r="M16">
        <f>VLOOKUP($D16,mats!table,MATCH(M$3&amp;$E16,mats!table_header,0),FALSE)</f>
        <v>0.09121109031880693</v>
      </c>
      <c r="N16">
        <f t="shared" si="1"/>
        <v>4.483770070283532</v>
      </c>
      <c r="O16">
        <f t="shared" si="2"/>
        <v>1.6062643621961146</v>
      </c>
      <c r="P16">
        <f t="shared" si="3"/>
        <v>1.6062643621961146</v>
      </c>
      <c r="Q16">
        <f t="shared" si="4"/>
        <v>0.7984542349723314</v>
      </c>
    </row>
    <row r="17" spans="1:17" ht="12.75">
      <c r="A17" s="4" t="str">
        <f t="shared" si="5"/>
        <v>a*a *</v>
      </c>
      <c r="B17" t="s">
        <v>1</v>
      </c>
      <c r="D17" t="s">
        <v>1</v>
      </c>
      <c r="E17" t="s">
        <v>5</v>
      </c>
      <c r="F17">
        <f>VLOOKUP($B17,mats!table,MATCH(F$3&amp;$C17,mats!table_header,0),FALSE)</f>
        <v>1.9024407304283728</v>
      </c>
      <c r="G17">
        <f>VLOOKUP($B17,mats!table,MATCH(G$3&amp;$C17,mats!table_header,0),FALSE)</f>
        <v>-0.929779187490606</v>
      </c>
      <c r="H17">
        <f>VLOOKUP($B17,mats!table,MATCH(H$3&amp;$C17,mats!table_header,0),FALSE)</f>
        <v>0.8888952536576994</v>
      </c>
      <c r="I17">
        <f>VLOOKUP($B17,mats!table,MATCH(I$3&amp;$C17,mats!table_header,0),FALSE)</f>
        <v>0.09121109031880693</v>
      </c>
      <c r="J17">
        <f>VLOOKUP($D17,mats!table,MATCH(J$3&amp;$E17,mats!table_header,0),FALSE)</f>
        <v>1.9024407304283728</v>
      </c>
      <c r="K17">
        <f>VLOOKUP($D17,mats!table,MATCH(K$3&amp;$E17,mats!table_header,0),FALSE)</f>
        <v>-0.929779187490606</v>
      </c>
      <c r="L17">
        <f>VLOOKUP($D17,mats!table,MATCH(L$3&amp;$E17,mats!table_header,0),FALSE)</f>
        <v>0.8888952536576994</v>
      </c>
      <c r="M17">
        <f>VLOOKUP($D17,mats!table,MATCH(M$3&amp;$E17,mats!table_header,0),FALSE)</f>
        <v>0.09121109031880693</v>
      </c>
      <c r="N17">
        <f t="shared" si="1"/>
        <v>4.483770070283532</v>
      </c>
      <c r="O17">
        <f t="shared" si="2"/>
        <v>1.6062643621961146</v>
      </c>
      <c r="P17">
        <f t="shared" si="3"/>
        <v>1.6062643621961146</v>
      </c>
      <c r="Q17">
        <f t="shared" si="4"/>
        <v>0.7984542349723314</v>
      </c>
    </row>
    <row r="18" spans="1:17" ht="12.75">
      <c r="A18" s="4" t="str">
        <f t="shared" si="5"/>
        <v>a*a *</v>
      </c>
      <c r="B18" t="s">
        <v>1</v>
      </c>
      <c r="D18" t="s">
        <v>1</v>
      </c>
      <c r="E18" t="s">
        <v>5</v>
      </c>
      <c r="F18">
        <f>VLOOKUP($B18,mats!table,MATCH(F$3&amp;$C18,mats!table_header,0),FALSE)</f>
        <v>1.9024407304283728</v>
      </c>
      <c r="G18">
        <f>VLOOKUP($B18,mats!table,MATCH(G$3&amp;$C18,mats!table_header,0),FALSE)</f>
        <v>-0.929779187490606</v>
      </c>
      <c r="H18">
        <f>VLOOKUP($B18,mats!table,MATCH(H$3&amp;$C18,mats!table_header,0),FALSE)</f>
        <v>0.8888952536576994</v>
      </c>
      <c r="I18">
        <f>VLOOKUP($B18,mats!table,MATCH(I$3&amp;$C18,mats!table_header,0),FALSE)</f>
        <v>0.09121109031880693</v>
      </c>
      <c r="J18">
        <f>VLOOKUP($D18,mats!table,MATCH(J$3&amp;$E18,mats!table_header,0),FALSE)</f>
        <v>1.9024407304283728</v>
      </c>
      <c r="K18">
        <f>VLOOKUP($D18,mats!table,MATCH(K$3&amp;$E18,mats!table_header,0),FALSE)</f>
        <v>-0.929779187490606</v>
      </c>
      <c r="L18">
        <f>VLOOKUP($D18,mats!table,MATCH(L$3&amp;$E18,mats!table_header,0),FALSE)</f>
        <v>0.8888952536576994</v>
      </c>
      <c r="M18">
        <f>VLOOKUP($D18,mats!table,MATCH(M$3&amp;$E18,mats!table_header,0),FALSE)</f>
        <v>0.09121109031880693</v>
      </c>
      <c r="N18">
        <f t="shared" si="1"/>
        <v>4.483770070283532</v>
      </c>
      <c r="O18">
        <f t="shared" si="2"/>
        <v>1.6062643621961146</v>
      </c>
      <c r="P18">
        <f t="shared" si="3"/>
        <v>1.6062643621961146</v>
      </c>
      <c r="Q18">
        <f t="shared" si="4"/>
        <v>0.7984542349723314</v>
      </c>
    </row>
    <row r="19" spans="1:17" ht="12.75">
      <c r="A19" s="4" t="str">
        <f t="shared" si="5"/>
        <v>a*a *</v>
      </c>
      <c r="B19" t="s">
        <v>1</v>
      </c>
      <c r="D19" t="s">
        <v>1</v>
      </c>
      <c r="E19" t="s">
        <v>5</v>
      </c>
      <c r="F19">
        <f>VLOOKUP($B19,mats!table,MATCH(F$3&amp;$C19,mats!table_header,0),FALSE)</f>
        <v>1.9024407304283728</v>
      </c>
      <c r="G19">
        <f>VLOOKUP($B19,mats!table,MATCH(G$3&amp;$C19,mats!table_header,0),FALSE)</f>
        <v>-0.929779187490606</v>
      </c>
      <c r="H19">
        <f>VLOOKUP($B19,mats!table,MATCH(H$3&amp;$C19,mats!table_header,0),FALSE)</f>
        <v>0.8888952536576994</v>
      </c>
      <c r="I19">
        <f>VLOOKUP($B19,mats!table,MATCH(I$3&amp;$C19,mats!table_header,0),FALSE)</f>
        <v>0.09121109031880693</v>
      </c>
      <c r="J19">
        <f>VLOOKUP($D19,mats!table,MATCH(J$3&amp;$E19,mats!table_header,0),FALSE)</f>
        <v>1.9024407304283728</v>
      </c>
      <c r="K19">
        <f>VLOOKUP($D19,mats!table,MATCH(K$3&amp;$E19,mats!table_header,0),FALSE)</f>
        <v>-0.929779187490606</v>
      </c>
      <c r="L19">
        <f>VLOOKUP($D19,mats!table,MATCH(L$3&amp;$E19,mats!table_header,0),FALSE)</f>
        <v>0.8888952536576994</v>
      </c>
      <c r="M19">
        <f>VLOOKUP($D19,mats!table,MATCH(M$3&amp;$E19,mats!table_header,0),FALSE)</f>
        <v>0.09121109031880693</v>
      </c>
      <c r="N19">
        <f t="shared" si="1"/>
        <v>4.483770070283532</v>
      </c>
      <c r="O19">
        <f t="shared" si="2"/>
        <v>1.6062643621961146</v>
      </c>
      <c r="P19">
        <f t="shared" si="3"/>
        <v>1.6062643621961146</v>
      </c>
      <c r="Q19">
        <f t="shared" si="4"/>
        <v>0.7984542349723314</v>
      </c>
    </row>
    <row r="20" spans="1:17" ht="12.75">
      <c r="A20" s="4" t="str">
        <f t="shared" si="5"/>
        <v>a*a *</v>
      </c>
      <c r="B20" t="s">
        <v>1</v>
      </c>
      <c r="D20" t="s">
        <v>1</v>
      </c>
      <c r="E20" t="s">
        <v>5</v>
      </c>
      <c r="F20">
        <f>VLOOKUP($B20,mats!table,MATCH(F$3&amp;$C20,mats!table_header,0),FALSE)</f>
        <v>1.9024407304283728</v>
      </c>
      <c r="G20">
        <f>VLOOKUP($B20,mats!table,MATCH(G$3&amp;$C20,mats!table_header,0),FALSE)</f>
        <v>-0.929779187490606</v>
      </c>
      <c r="H20">
        <f>VLOOKUP($B20,mats!table,MATCH(H$3&amp;$C20,mats!table_header,0),FALSE)</f>
        <v>0.8888952536576994</v>
      </c>
      <c r="I20">
        <f>VLOOKUP($B20,mats!table,MATCH(I$3&amp;$C20,mats!table_header,0),FALSE)</f>
        <v>0.09121109031880693</v>
      </c>
      <c r="J20">
        <f>VLOOKUP($D20,mats!table,MATCH(J$3&amp;$E20,mats!table_header,0),FALSE)</f>
        <v>1.9024407304283728</v>
      </c>
      <c r="K20">
        <f>VLOOKUP($D20,mats!table,MATCH(K$3&amp;$E20,mats!table_header,0),FALSE)</f>
        <v>-0.929779187490606</v>
      </c>
      <c r="L20">
        <f>VLOOKUP($D20,mats!table,MATCH(L$3&amp;$E20,mats!table_header,0),FALSE)</f>
        <v>0.8888952536576994</v>
      </c>
      <c r="M20">
        <f>VLOOKUP($D20,mats!table,MATCH(M$3&amp;$E20,mats!table_header,0),FALSE)</f>
        <v>0.09121109031880693</v>
      </c>
      <c r="N20">
        <f t="shared" si="1"/>
        <v>4.483770070283532</v>
      </c>
      <c r="O20">
        <f t="shared" si="2"/>
        <v>1.6062643621961146</v>
      </c>
      <c r="P20">
        <f t="shared" si="3"/>
        <v>1.6062643621961146</v>
      </c>
      <c r="Q20">
        <f t="shared" si="4"/>
        <v>0.7984542349723314</v>
      </c>
    </row>
  </sheetData>
  <printOptions gridLines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Staley</dc:creator>
  <cp:keywords/>
  <dc:description/>
  <cp:lastModifiedBy>Patrick Sr</cp:lastModifiedBy>
  <cp:lastPrinted>2002-04-05T16:18:56Z</cp:lastPrinted>
  <dcterms:created xsi:type="dcterms:W3CDTF">2002-04-04T06:15:49Z</dcterms:created>
  <dcterms:modified xsi:type="dcterms:W3CDTF">2004-07-12T04:01:58Z</dcterms:modified>
  <cp:category/>
  <cp:version/>
  <cp:contentType/>
  <cp:contentStatus/>
</cp:coreProperties>
</file>